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vml" ContentType="application/vnd.openxmlformats-officedocument.vmlDrawi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omments1.xml" ContentType="application/vnd.openxmlformats-officedocument.spreadsheetml.comments+xml"/>
  <Override PartName="/xl/threadedcomments/threadedcomment.xml" ContentType="application/vnd.ms-excel.threadedcomments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worksheets/sheet5.xml" ContentType="application/vnd.openxmlformats-officedocument.spreadsheetml.worksheet+xml"/>
  <Override PartName="/xl/persons/person.xml" ContentType="application/vnd.ms-excel.person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97ca873c1a4f3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ART" sheetId="1" r:id="Rfa79d0b0b11540f8"/>
    <x:sheet xmlns:r="http://schemas.openxmlformats.org/officeDocument/2006/relationships" name="Shipment Inputs" sheetId="2" r:id="Rc0ed9680648c4350"/>
    <x:sheet xmlns:r="http://schemas.openxmlformats.org/officeDocument/2006/relationships" name="Cost Model" sheetId="3" r:id="Rb019d0b1f940402e"/>
    <x:sheet xmlns:r="http://schemas.openxmlformats.org/officeDocument/2006/relationships" name="Scenario Compare" sheetId="4" r:id="Rd8de95f000b44429"/>
    <x:sheet xmlns:r="http://schemas.openxmlformats.org/officeDocument/2006/relationships" name="Sources &amp; Controls" sheetId="5" r:id="R1d3437ea9deb4543"/>
  </x:sheets>
</x:workbook>
</file>

<file path=xl/comments1.xml><?xml version="1.0" encoding="utf-8"?>
<x:comments xmlns:x="http://schemas.openxmlformats.org/spreadsheetml/2006/main">
  <x:authors>
    <x:author>tc={471CEBC4-7F22-4098-B225-D50F706FCC1B}</x:author>
    <x:author>tc={59951EE4-5204-496F-A943-091E1FED1BC5}</x:author>
  </x:authors>
  <x:commentList>
    <x:comment ref="C16" authorId="0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Enter the current third-country duty or applicable preferential rate only after confirming the exact tariff classification and origin.</x:t>
        </x:r>
      </x:text>
    </x:comment>
    <x:comment ref="C23" authorId="1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A Yes/No planning assumption changes the economic-cost view only. Confirm actual recovery and payment arrangements with a qualified tax adviser.</x:t>
        </x:r>
      </x:text>
    </x:comment>
  </x:commentList>
</x:comments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0.0%"/>
    <x:numFmt numFmtId="201" formatCode="€#,##0.00"/>
    <x:numFmt numFmtId="202" formatCode="#,##0.0"/>
  </x:numFmts>
  <x:fonts count="4">
    <x:font>
      <x:sz val="11"/>
      <x:name val="Carlito"/>
    </x:font>
    <x:font>
      <x:b/>
      <x:sz val="18"/>
      <x:color rgb="FFFFFFFF"/>
      <x:name val="Carlito"/>
    </x:font>
    <x:font>
      <x:i/>
      <x:sz val="11"/>
      <x:color rgb="FF203247"/>
      <x:name val="Carlito"/>
    </x:font>
    <x:font>
      <x:b/>
      <x:sz val="11"/>
      <x:color rgb="FFFFFFFF"/>
      <x:name val="Carlito"/>
    </x:font>
  </x:fonts>
  <x:fills count="7">
    <x:fill>
      <x:patternFill patternType="none"/>
    </x:fill>
    <x:fill>
      <x:patternFill patternType="gray125"/>
    </x:fill>
    <x:fill>
      <x:patternFill patternType="solid">
        <x:fgColor rgb="FF071B33"/>
      </x:patternFill>
    </x:fill>
    <x:fill>
      <x:patternFill patternType="solid">
        <x:fgColor rgb="FFEEF3F7"/>
      </x:patternFill>
    </x:fill>
    <x:fill>
      <x:patternFill patternType="solid">
        <x:fgColor rgb="FFDDF3E4"/>
      </x:patternFill>
    </x:fill>
    <x:fill>
      <x:patternFill patternType="solid">
        <x:fgColor rgb="FFF15A45"/>
      </x:patternFill>
    </x:fill>
    <x:fill>
      <x:patternFill patternType="solid">
        <x:fgColor rgb="FFFFF4D6"/>
      </x:patternFill>
    </x:fill>
  </x:fills>
  <x:borders count="4">
    <x:border/>
    <x:border>
      <x:left style="thin">
        <x:color rgb="FFD8B95F"/>
      </x:left>
      <x:right style="thin">
        <x:color rgb="FFD8B95F"/>
      </x:right>
      <x:top style="thin">
        <x:color rgb="FFD8B95F"/>
      </x:top>
    </x:border>
    <x:border>
      <x:left style="thin">
        <x:color rgb="FFD8B95F"/>
      </x:left>
      <x:right style="thin">
        <x:color rgb="FFD8B95F"/>
      </x:right>
    </x:border>
    <x:border>
      <x:left style="thin">
        <x:color rgb="FFD8B95F"/>
      </x:left>
      <x:right style="thin">
        <x:color rgb="FFD8B95F"/>
      </x:right>
      <x:bottom style="thin">
        <x:color rgb="FFD8B95F"/>
      </x:bottom>
    </x:border>
  </x:borders>
  <x:cellStyleXfs count="1">
    <x:xf numFmtId="0" fontId="0" fillId="0" borderId="0"/>
  </x:cellStyleXfs>
  <x:cellXfs count="38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0" fillId="4" borderId="0" xfId="0" applyNumberFormat="1" applyFont="1" applyFill="1" applyBorder="1" applyAlignment="1">
      <x:alignment wrapText="1"/>
    </x:xf>
    <x:xf numFmtId="0" fontId="0" fillId="5" borderId="0" xfId="0" applyNumberFormat="1" applyFont="1" applyFill="1" applyBorder="1"/>
    <x:xf numFmtId="0" fontId="3" fillId="5" borderId="0" xfId="0" applyNumberFormat="1" applyFont="1" applyFill="1" applyBorder="1"/>
    <x:xf numFmtId="0" fontId="3" fillId="5" borderId="0" xfId="0" applyNumberFormat="1" applyFont="1" applyFill="1" applyBorder="1" applyAlignment="1">
      <x:alignment wrapText="1"/>
    </x:xf>
    <x:xf numFmtId="0" fontId="3" fillId="5" borderId="0" xfId="0" applyNumberFormat="1" applyFont="1" applyFill="1" applyBorder="1" applyAlignment="1">
      <x:alignment vertical="center" wrapText="1"/>
    </x:xf>
    <x:xf numFmtId="0" fontId="0" fillId="6" borderId="0" xfId="0" applyNumberFormat="1" applyFont="1" applyFill="1" applyBorder="1"/>
    <x:xf numFmtId="0" fontId="0" fillId="6" borderId="1" xfId="0" applyNumberFormat="1" applyFont="1" applyFill="1" applyBorder="1"/>
    <x:xf numFmtId="0" fontId="0" fillId="6" borderId="2" xfId="0" applyNumberFormat="1" applyFont="1" applyFill="1" applyBorder="1"/>
    <x:xf numFmtId="0" fontId="0" fillId="6" borderId="3" xfId="0" applyNumberFormat="1" applyFont="1" applyFill="1" applyBorder="1"/>
    <x:xf numFmtId="0" fontId="0" fillId="6" borderId="1" xfId="0" applyNumberFormat="1" applyFont="1" applyFill="1" applyBorder="1" applyAlignment="1">
      <x:alignment wrapText="1"/>
    </x:xf>
    <x:xf numFmtId="0" fontId="0" fillId="6" borderId="2" xfId="0" applyNumberFormat="1" applyFont="1" applyFill="1" applyBorder="1" applyAlignment="1">
      <x:alignment wrapText="1"/>
    </x:xf>
    <x:xf numFmtId="0" fontId="0" fillId="6" borderId="3" xfId="0" applyNumberFormat="1" applyFont="1" applyFill="1" applyBorder="1" applyAlignment="1">
      <x:alignment wrapText="1"/>
    </x:xf>
    <x:xf numFmtId="200" fontId="0" fillId="6" borderId="2" xfId="0" applyNumberFormat="1" applyFont="1" applyFill="1" applyBorder="1" applyAlignment="1">
      <x:alignment wrapText="1"/>
    </x:xf>
    <x:xf numFmtId="201" fontId="0" fillId="0" borderId="0" xfId="0" applyNumberFormat="1" applyFont="1" applyFill="1" applyBorder="1"/>
    <x:xf numFmtId="202" fontId="0" fillId="0" borderId="0" xfId="0" applyNumberFormat="1" applyFont="1" applyFill="1" applyBorder="1"/>
    <x:xf numFmtId="201" fontId="0" fillId="2" borderId="0" xfId="0" applyNumberFormat="1" applyFont="1" applyFill="1" applyBorder="1"/>
    <x:xf numFmtId="201" fontId="3" fillId="2" borderId="0" xfId="0" applyNumberFormat="1" applyFont="1" applyFill="1" applyBorder="1"/>
    <x:xf numFmtId="201" fontId="3" fillId="2" borderId="0" xfId="0" applyNumberFormat="1" applyFont="1" applyFill="1" applyBorder="1" applyAlignment="1">
      <x:alignment wrapText="1"/>
    </x:xf>
    <x:xf numFmtId="201" fontId="0" fillId="5" borderId="0" xfId="0" applyNumberFormat="1" applyFont="1" applyFill="1" applyBorder="1"/>
    <x:xf numFmtId="201" fontId="3" fillId="5" borderId="0" xfId="0" applyNumberFormat="1" applyFont="1" applyFill="1" applyBorder="1"/>
    <x:xf numFmtId="201" fontId="3" fillId="5" borderId="0" xfId="0" applyNumberFormat="1" applyFont="1" applyFill="1" applyBorder="1" applyAlignment="1">
      <x:alignment wrapText="1"/>
    </x:xf>
    <x:xf numFmtId="201" fontId="0" fillId="0" borderId="0" xfId="0" applyNumberFormat="1" applyFont="1" applyFill="1" applyBorder="1" applyAlignment="1">
      <x:alignment wrapText="1"/>
    </x:xf>
    <x:xf numFmtId="202" fontId="0" fillId="0" borderId="0" xfId="0" applyNumberFormat="1" applyFont="1" applyFill="1" applyBorder="1" applyAlignment="1">
      <x:alignment wrapText="1"/>
    </x:xf>
    <x:xf numFmtId="200" fontId="0" fillId="6" borderId="0" xfId="0" applyNumberFormat="1" applyFont="1" applyFill="1" applyBorder="1"/>
    <x:xf numFmtId="201" fontId="0" fillId="6" borderId="0" xfId="0" applyNumberFormat="1" applyFont="1" applyFill="1" applyBorder="1"/>
    <x:xf numFmtId="0" fontId="0" fillId="6" borderId="0" xfId="0" applyNumberFormat="1" applyFont="1" applyFill="1" applyBorder="1" applyAlignment="1">
      <x:alignment wrapText="1"/>
    </x:xf>
    <x:xf numFmtId="201" fontId="0" fillId="6" borderId="0" xfId="0" applyNumberFormat="1" applyFont="1" applyFill="1" applyBorder="1" applyAlignment="1">
      <x:alignment wrapText="1"/>
    </x:xf>
    <x:xf numFmtId="200" fontId="0" fillId="6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c416996f8854b88" /><Relationship Type="http://schemas.openxmlformats.org/officeDocument/2006/relationships/theme" Target="/xl/theme/theme1.xml" Id="Rb411d00540df442c" /><Relationship Type="http://schemas.openxmlformats.org/officeDocument/2006/relationships/sharedStrings" Target="/xl/sharedStrings.xml" Id="R06fe3b7b83db4f10" /><Relationship Type="http://schemas.openxmlformats.org/officeDocument/2006/relationships/worksheet" Target="/xl/worksheets/sheet1.xml" Id="Rfa79d0b0b11540f8" /><Relationship Type="http://schemas.openxmlformats.org/officeDocument/2006/relationships/worksheet" Target="/xl/worksheets/sheet2.xml" Id="Rc0ed9680648c4350" /><Relationship Type="http://schemas.openxmlformats.org/officeDocument/2006/relationships/worksheet" Target="/xl/worksheets/sheet3.xml" Id="Rb019d0b1f940402e" /><Relationship Type="http://schemas.openxmlformats.org/officeDocument/2006/relationships/worksheet" Target="/xl/worksheets/sheet4.xml" Id="Rd8de95f000b44429" /><Relationship Type="http://schemas.openxmlformats.org/officeDocument/2006/relationships/worksheet" Target="/xl/worksheets/sheet5.xml" Id="R1d3437ea9deb4543" /><Relationship Type="http://schemas.microsoft.com/office/2017/10/relationships/person" Target="/xl/persons/person.xml" Id="R22f5ad9c220f4dd3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be95536e19bf4968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Economic Landed Cost per Sellable Unit</a:t>
            </a:r>
          </a:p>
        </c:rich>
      </c:tx>
      <c:overlay val="0"/>
    </c:title>
    <c:plotArea>
      <c:barChart>
        <c:barDir val="col"/>
        <c:varyColors val="0"/>
        <c:ser>
          <c:idx val="0"/>
          <c:order val="0"/>
          <c:tx>
            <c:v>Economic cost / unit</c:v>
          </c:tx>
          <c:cat>
            <c:strRef>
              <c:f>'Scenario Compare'!$T$5:$T$8</c:f>
              <c:strCache>
                <c:ptCount val="0"/>
              </c:strCache>
            </c:strRef>
          </c:cat>
          <c:val>
            <c:numRef>
              <c:f>'Scenario Compare'!$U$5:$U$8</c:f>
              <c:numCache>
                <c:formatCode>€#,##0.00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€#,##0.00"/>
        <c:majorTickMark val="none"/>
        <c:minorTickMark val="none"/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9</xdr:col>
      <xdr:colOff>0</xdr:colOff>
      <xdr:row>9</xdr:row>
      <xdr:rowOff>0</xdr:rowOff>
    </xdr:from>
    <xdr:to>
      <xdr:col>17</xdr:col>
      <xdr:colOff>0</xdr:colOff>
      <xdr:row>25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be95536e19bf4968"/>
        </a:graphicData>
      </a:graphic>
    </xdr:graphicFrame>
    <xdr:clientData/>
  </xdr:twoCellAnchor>
</xdr:wsDr>
</file>

<file path=xl/persons/person.xml><?xml version="1.0" encoding="utf-8"?>
<xltc:personList xmlns:xltc="http://schemas.microsoft.com/office/spreadsheetml/2018/threadedcomments">
  <xltc:person displayName="User" id="{49B6ADB5-B700-49B3-9FCA-695E8FF3ABF8}"/>
</xltc:personList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threadedcomments/threadedcomment.xml><?xml version="1.0" encoding="utf-8"?>
<xltc:ThreadedComments xmlns:xltc="http://schemas.microsoft.com/office/spreadsheetml/2018/threadedcomments">
  <xltc:threadedComment ref="C16" dT="2026-09-01T14:12:39.224" personId="{49B6ADB5-B700-49B3-9FCA-695E8FF3ABF8}" id="{471CEBC4-7F22-4098-B225-D50F706FCC1B}">
    <xltc:text>Enter the current third-country duty or applicable preferential rate only after confirming the exact tariff classification and origin.</xltc:text>
  </xltc:threadedComment>
  <xltc:threadedComment ref="C23" dT="2026-09-01T14:12:39.224" personId="{49B6ADB5-B700-49B3-9FCA-695E8FF3ABF8}" id="{59951EE4-5204-496F-A943-091E1FED1BC5}">
    <xltc:text>A Yes/No planning assumption changes the economic-cost view only. Confirm actual recovery and payment arrangements with a qualified tax adviser.</xltc:text>
  </xltc:threadedComment>
</xltc:ThreadedComments>
</file>

<file path=xl/worksheets/_rels/sheet2.xml.rels>&#65279;<?xml version="1.0" encoding="utf-8"?><Relationships xmlns="http://schemas.openxmlformats.org/package/2006/relationships"><Relationship Type="http://schemas.openxmlformats.org/officeDocument/2006/relationships/comments" Target="/xl/comments1.xml" Id="R174fb4b74a35409f" /><Relationship Type="http://schemas.openxmlformats.org/officeDocument/2006/relationships/vmlDrawing" Target="/xl/drawings/vmldrawing.vml" Id="R6104aefa13ff4b17" /><Relationship Type="http://schemas.microsoft.com/office/2017/10/relationships/threadedComment" Target="/xl/threadedcomments/threadedcomment.xml" Id="R4b7804b2084544ec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drawing" Target="/xl/drawings/drawing1.xml" Id="Rda58763fce584678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25" hidden="0" customWidth="1"/>
    <x:col min="3" max="3" width="25" hidden="0" customWidth="1"/>
    <x:col min="4" max="4" width="25" hidden="0" customWidth="1"/>
    <x:col min="5" max="5" width="25" hidden="0" customWidth="1"/>
    <x:col min="6" max="6" width="25" hidden="0" customWidth="1"/>
  </x:cols>
  <x:sheetData>
    <x:row r="1" ht="34" customHeight="1">
      <x:c r="A1" s="3" t="str">
        <x:v>ZIGNIFY - CHINA TO EU LANDED COST CALCULATOR</x:v>
      </x:c>
      <x:c r="B1" s="3" t="str">
        <x:v>ZIGNIFY - CHINA TO EU LANDED COST CALCULATOR</x:v>
      </x:c>
      <x:c r="C1" s="3" t="str">
        <x:v>ZIGNIFY - CHINA TO EU LANDED COST CALCULATOR</x:v>
      </x:c>
      <x:c r="D1" s="3" t="str">
        <x:v>ZIGNIFY - CHINA TO EU LANDED COST CALCULATOR</x:v>
      </x:c>
      <x:c r="E1" s="3" t="str">
        <x:v>ZIGNIFY - CHINA TO EU LANDED COST CALCULATOR</x:v>
      </x:c>
      <x:c r="F1" s="3" t="str">
        <x:v>ZIGNIFY - CHINA TO EU LANDED COST CALCULATOR</x:v>
      </x:c>
    </x:row>
    <x:row r="2" ht="34" customHeight="1">
      <x:c r="A2" s="3" t="str">
        <x:v>ZIGNIFY - CHINA TO EU LANDED COST CALCULATOR</x:v>
      </x:c>
      <x:c r="B2" s="3" t="str">
        <x:v>ZIGNIFY - CHINA TO EU LANDED COST CALCULATOR</x:v>
      </x:c>
      <x:c r="C2" s="3" t="str">
        <x:v>ZIGNIFY - CHINA TO EU LANDED COST CALCULATOR</x:v>
      </x:c>
      <x:c r="D2" s="3" t="str">
        <x:v>ZIGNIFY - CHINA TO EU LANDED COST CALCULATOR</x:v>
      </x:c>
      <x:c r="E2" s="3" t="str">
        <x:v>ZIGNIFY - CHINA TO EU LANDED COST CALCULATOR</x:v>
      </x:c>
      <x:c r="F2" s="3" t="str">
        <x:v>ZIGNIFY - CHINA TO EU LANDED COST CALCULATOR</x:v>
      </x:c>
    </x:row>
    <x:row r="4">
      <x:c r="A4" s="6" t="str">
        <x:v>Estimate the cash requirement and economic landed cost before approving a purchase order. Yellow cells are editable inputs.</x:v>
      </x:c>
      <x:c r="B4" s="6" t="str">
        <x:v>Estimate the cash requirement and economic landed cost before approving a purchase order. Yellow cells are editable inputs.</x:v>
      </x:c>
      <x:c r="C4" s="6" t="str">
        <x:v>Estimate the cash requirement and economic landed cost before approving a purchase order. Yellow cells are editable inputs.</x:v>
      </x:c>
      <x:c r="D4" s="6" t="str">
        <x:v>Estimate the cash requirement and economic landed cost before approving a purchase order. Yellow cells are editable inputs.</x:v>
      </x:c>
      <x:c r="E4" s="6" t="str">
        <x:v>Estimate the cash requirement and economic landed cost before approving a purchase order. Yellow cells are editable inputs.</x:v>
      </x:c>
      <x:c r="F4" s="6" t="str">
        <x:v>Estimate the cash requirement and economic landed cost before approving a purchase order. Yellow cells are editable inputs.</x:v>
      </x:c>
    </x:row>
    <x:row r="6">
      <x:c r="A6" s="8" t="str">
        <x:v>Workflow</x:v>
      </x:c>
      <x:c r="B6" s="8" t="str">
        <x:v>1. Enter shipment assumptions</x:v>
      </x:c>
      <x:c r="C6" s="8" t="str">
        <x:v>2. Verify tariff and VAT</x:v>
      </x:c>
      <x:c r="D6" s="8" t="str">
        <x:v>3. Review cost model</x:v>
      </x:c>
      <x:c r="E6" s="8" t="str">
        <x:v>4. Compare scenarios</x:v>
      </x:c>
      <x:c r="F6" s="8" t="str">
        <x:v>5. Save evidence</x:v>
      </x:c>
    </x:row>
    <x:row r="7">
      <x:c r="A7" s="9" t="str">
        <x:v>Primary output</x:v>
      </x:c>
      <x:c r="B7" s="9" t="str">
        <x:v>Economic landed cost per sellable unit</x:v>
      </x:c>
      <x:c r="C7" s="9" t="str"/>
      <x:c r="D7" s="9" t="str"/>
      <x:c r="E7" s="9" t="str"/>
      <x:c r="F7" s="9" t="str"/>
    </x:row>
    <x:row r="8">
      <x:c r="A8" s="10" t="str">
        <x:v>Important distinction</x:v>
      </x:c>
      <x:c r="B8" s="10" t="str">
        <x:v>Import VAT can be recoverable for eligible taxable businesses, but it still affects cash flow. This workbook shows cash and economic views separately.</x:v>
      </x:c>
      <x:c r="C8" s="10" t="str"/>
      <x:c r="D8" s="10" t="str"/>
      <x:c r="E8" s="10" t="str"/>
      <x:c r="F8" s="10" t="str"/>
    </x:row>
    <x:row r="9">
      <x:c r="A9" s="9" t="str">
        <x:v>Tariff rule</x:v>
      </x:c>
      <x:c r="B9" s="9" t="str">
        <x:v>Never assume one China-to-EU duty rate. Verify the exact commodity code, origin and live TARIC measures.</x:v>
      </x:c>
      <x:c r="C9" s="9" t="str"/>
      <x:c r="D9" s="9" t="str"/>
      <x:c r="E9" s="9" t="str"/>
      <x:c r="F9" s="9" t="str"/>
    </x:row>
    <x:row r="10">
      <x:c r="A10" s="9" t="str">
        <x:v>CTA</x:v>
      </x:c>
      <x:c r="B10" s="9" t="str">
        <x:v>Need supplier search, quotation normalization or landed-cost benchmarking?</x:v>
      </x:c>
      <x:c r="C10" s="9" t="str">
        <x:v>https://zignify.net/product-sourcing-request/</x:v>
      </x:c>
      <x:c r="D10" s="9" t="str"/>
      <x:c r="E10" s="9" t="str"/>
      <x:c r="F10" s="9" t="str"/>
    </x:row>
    <x:row r="11">
      <x:c r="A11" s="9" t="str">
        <x:v>Version</x:v>
      </x:c>
      <x:c r="B11" s="9" t="str">
        <x:v>1.0</x:v>
      </x:c>
      <x:c r="C11" s="9" t="str">
        <x:v>Last fact review</x:v>
      </x:c>
      <x:c r="D11" s="9" t="str">
        <x:v>2026-09-01</x:v>
      </x:c>
      <x:c r="E11" s="9" t="str">
        <x:v>Owner</x:v>
      </x:c>
      <x:c r="F11" s="9" t="str">
        <x:v>Zignify</x:v>
      </x:c>
    </x:row>
    <x:row r="12">
      <x:c r="A12" s="9" t="str">
        <x:v>Notice</x:v>
      </x:c>
      <x:c r="B12" s="9" t="str">
        <x:v>Planning tool only; not legal, customs, tax or product-compliance advice.</x:v>
      </x:c>
      <x:c r="C12" s="9" t="str"/>
      <x:c r="D12" s="9" t="str"/>
      <x:c r="E12" s="9" t="str"/>
      <x:c r="F12" s="9" t="str"/>
    </x:row>
  </x:sheetData>
  <x:mergeCells>
    <x:mergeCell ref="A1:F2"/>
    <x:mergeCell ref="A4:F4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33" hidden="0" customWidth="1"/>
    <x:col min="3" max="3" width="18" hidden="0" customWidth="1"/>
    <x:col min="4" max="4" width="18" hidden="0" customWidth="1"/>
    <x:col min="5" max="5" width="46" hidden="0" customWidth="1"/>
    <x:col min="6" max="6" width="55" hidden="0" customWidth="1"/>
  </x:cols>
  <x:sheetData>
    <x:row r="1" ht="34" customHeight="1">
      <x:c r="A1" s="3" t="str">
        <x:v>1 - SHIPMENT AND IMPORT ASSUMPTIONS</x:v>
      </x:c>
      <x:c r="B1" s="3" t="str">
        <x:v>1 - SHIPMENT AND IMPORT ASSUMPTIONS</x:v>
      </x:c>
      <x:c r="C1" s="3" t="str">
        <x:v>1 - SHIPMENT AND IMPORT ASSUMPTIONS</x:v>
      </x:c>
      <x:c r="D1" s="3" t="str">
        <x:v>1 - SHIPMENT AND IMPORT ASSUMPTIONS</x:v>
      </x:c>
      <x:c r="E1" s="3" t="str">
        <x:v>1 - SHIPMENT AND IMPORT ASSUMPTIONS</x:v>
      </x:c>
      <x:c r="F1" s="3" t="str">
        <x:v>1 - SHIPMENT AND IMPORT ASSUMPTIONS</x:v>
      </x:c>
    </x:row>
    <x:row r="2" ht="34" customHeight="1">
      <x:c r="A2" s="3" t="str">
        <x:v>1 - SHIPMENT AND IMPORT ASSUMPTIONS</x:v>
      </x:c>
      <x:c r="B2" s="3" t="str">
        <x:v>1 - SHIPMENT AND IMPORT ASSUMPTIONS</x:v>
      </x:c>
      <x:c r="C2" s="3" t="str">
        <x:v>1 - SHIPMENT AND IMPORT ASSUMPTIONS</x:v>
      </x:c>
      <x:c r="D2" s="3" t="str">
        <x:v>1 - SHIPMENT AND IMPORT ASSUMPTIONS</x:v>
      </x:c>
      <x:c r="E2" s="3" t="str">
        <x:v>1 - SHIPMENT AND IMPORT ASSUMPTIONS</x:v>
      </x:c>
      <x:c r="F2" s="3" t="str">
        <x:v>1 - SHIPMENT AND IMPORT ASSUMPTIONS</x:v>
      </x:c>
    </x:row>
    <x:row r="4" ht="30" customHeight="1">
      <x:c r="A4" s="14" t="str">
        <x:v>Section</x:v>
      </x:c>
      <x:c r="B4" s="14" t="str">
        <x:v>Input</x:v>
      </x:c>
      <x:c r="C4" s="14" t="str">
        <x:v>Value</x:v>
      </x:c>
      <x:c r="D4" s="14" t="str">
        <x:v>Unit</x:v>
      </x:c>
      <x:c r="E4" s="14" t="str">
        <x:v>Required evidence / instruction</x:v>
      </x:c>
      <x:c r="F4" s="14" t="str">
        <x:v>Source URL</x:v>
      </x:c>
    </x:row>
    <x:row r="5">
      <x:c r="A5" s="9" t="str">
        <x:v>Commercial</x:v>
      </x:c>
      <x:c r="B5" s="9" t="str">
        <x:v>Order quantity</x:v>
      </x:c>
      <x:c r="C5" s="19" t="n">
        <x:v>1000</x:v>
      </x:c>
      <x:c r="D5" s="9" t="str">
        <x:v>units</x:v>
      </x:c>
      <x:c r="E5" s="9" t="str">
        <x:v>Confirmed PO or quotation</x:v>
      </x:c>
      <x:c r="F5" s="9" t="str"/>
    </x:row>
    <x:row r="6">
      <x:c r="A6" s="9" t="str">
        <x:v>Commercial</x:v>
      </x:c>
      <x:c r="B6" s="9" t="str">
        <x:v>Sellable yield</x:v>
      </x:c>
      <x:c r="C6" s="22" t="n">
        <x:v>0.97</x:v>
      </x:c>
      <x:c r="D6" s="9" t="str">
        <x:v>%</x:v>
      </x:c>
      <x:c r="E6" s="9" t="str">
        <x:v>Expected units remaining after defects/damage</x:v>
      </x:c>
      <x:c r="F6" s="9" t="str"/>
    </x:row>
    <x:row r="7">
      <x:c r="A7" s="9" t="str">
        <x:v>Commercial</x:v>
      </x:c>
      <x:c r="B7" s="9" t="str">
        <x:v>Supplier unit price</x:v>
      </x:c>
      <x:c r="C7" s="20" t="n">
        <x:v>8.5</x:v>
      </x:c>
      <x:c r="D7" s="9" t="str">
        <x:v>EUR/unit</x:v>
      </x:c>
      <x:c r="E7" s="9" t="str">
        <x:v>Normalized quotation in model currency</x:v>
      </x:c>
      <x:c r="F7" s="9" t="str"/>
    </x:row>
    <x:row r="8">
      <x:c r="A8" s="9" t="str">
        <x:v>Commercial</x:v>
      </x:c>
      <x:c r="B8" s="9" t="str">
        <x:v>Tooling / development</x:v>
      </x:c>
      <x:c r="C8" s="20" t="n">
        <x:v>1200</x:v>
      </x:c>
      <x:c r="D8" s="9" t="str">
        <x:v>EUR/shipment</x:v>
      </x:c>
      <x:c r="E8" s="9" t="str">
        <x:v>Allocate to the shipment or forecast volume</x:v>
      </x:c>
      <x:c r="F8" s="9" t="str"/>
    </x:row>
    <x:row r="9">
      <x:c r="A9" s="9" t="str">
        <x:v>Commercial</x:v>
      </x:c>
      <x:c r="B9" s="9" t="str">
        <x:v>Packaging / labeling</x:v>
      </x:c>
      <x:c r="C9" s="20" t="n">
        <x:v>0.45</x:v>
      </x:c>
      <x:c r="D9" s="9" t="str">
        <x:v>EUR/unit</x:v>
      </x:c>
      <x:c r="E9" s="9" t="str">
        <x:v>Destination-ready packaging and labels</x:v>
      </x:c>
      <x:c r="F9" s="9" t="str"/>
    </x:row>
    <x:row r="10">
      <x:c r="A10" s="9" t="str">
        <x:v>Compliance</x:v>
      </x:c>
      <x:c r="B10" s="9" t="str">
        <x:v>Testing / certification</x:v>
      </x:c>
      <x:c r="C10" s="20" t="n">
        <x:v>1800</x:v>
      </x:c>
      <x:c r="D10" s="9" t="str">
        <x:v>EUR/shipment</x:v>
      </x:c>
      <x:c r="E10" s="9" t="str">
        <x:v>Product-specific compliance plan</x:v>
      </x:c>
      <x:c r="F10" s="9" t="str"/>
    </x:row>
    <x:row r="11">
      <x:c r="A11" s="9" t="str">
        <x:v>Quality</x:v>
      </x:c>
      <x:c r="B11" s="9" t="str">
        <x:v>Inspection / audit</x:v>
      </x:c>
      <x:c r="C11" s="20" t="n">
        <x:v>650</x:v>
      </x:c>
      <x:c r="D11" s="9" t="str">
        <x:v>EUR/shipment</x:v>
      </x:c>
      <x:c r="E11" s="9" t="str">
        <x:v>Pre-shipment inspection and/or factory audit</x:v>
      </x:c>
      <x:c r="F11" s="9" t="str"/>
    </x:row>
    <x:row r="12">
      <x:c r="A12" s="9" t="str">
        <x:v>Origin logistics</x:v>
      </x:c>
      <x:c r="B12" s="9" t="str">
        <x:v>China inland + export</x:v>
      </x:c>
      <x:c r="C12" s="20" t="n">
        <x:v>900</x:v>
      </x:c>
      <x:c r="D12" s="9" t="str">
        <x:v>EUR/shipment</x:v>
      </x:c>
      <x:c r="E12" s="9" t="str">
        <x:v>Forwarder quotation</x:v>
      </x:c>
      <x:c r="F12" s="9" t="str"/>
    </x:row>
    <x:row r="13">
      <x:c r="A13" s="9" t="str">
        <x:v>International freight</x:v>
      </x:c>
      <x:c r="B13" s="9" t="str">
        <x:v>Freight</x:v>
      </x:c>
      <x:c r="C13" s="20" t="n">
        <x:v>2400</x:v>
      </x:c>
      <x:c r="D13" s="9" t="str">
        <x:v>EUR/shipment</x:v>
      </x:c>
      <x:c r="E13" s="9" t="str">
        <x:v>Freight quote and validity date</x:v>
      </x:c>
      <x:c r="F13" s="9" t="str"/>
    </x:row>
    <x:row r="14">
      <x:c r="A14" s="9" t="str">
        <x:v>International freight</x:v>
      </x:c>
      <x:c r="B14" s="9" t="str">
        <x:v>Insurance</x:v>
      </x:c>
      <x:c r="C14" s="20" t="n">
        <x:v>150</x:v>
      </x:c>
      <x:c r="D14" s="9" t="str">
        <x:v>EUR/shipment</x:v>
      </x:c>
      <x:c r="E14" s="9" t="str">
        <x:v>Cargo insurance quote</x:v>
      </x:c>
      <x:c r="F14" s="9" t="str"/>
    </x:row>
    <x:row r="15">
      <x:c r="A15" s="9" t="str">
        <x:v>Customs</x:v>
      </x:c>
      <x:c r="B15" s="9" t="str">
        <x:v>Customs-value additions</x:v>
      </x:c>
      <x:c r="C15" s="20" t="n">
        <x:v>0</x:v>
      </x:c>
      <x:c r="D15" s="9" t="str">
        <x:v>EUR/shipment</x:v>
      </x:c>
      <x:c r="E15" s="9" t="str">
        <x:v>Assists, royalties or other additions where applicable</x:v>
      </x:c>
      <x:c r="F15" s="9" t="str">
        <x:v>https://taxation-customs.ec.europa.eu/customs/calculation-customs-duties/customs-valuation_en</x:v>
      </x:c>
    </x:row>
    <x:row r="16">
      <x:c r="A16" s="9" t="str">
        <x:v>Customs</x:v>
      </x:c>
      <x:c r="B16" s="9" t="str">
        <x:v>Customs duty rate</x:v>
      </x:c>
      <x:c r="C16" s="22" t="n">
        <x:v>0.065</x:v>
      </x:c>
      <x:c r="D16" s="9" t="str">
        <x:v>%</x:v>
      </x:c>
      <x:c r="E16" s="9" t="str">
        <x:v>Verify exact code, origin and live measures</x:v>
      </x:c>
      <x:c r="F16" s="9" t="str">
        <x:v>https://taxation-customs.ec.europa.eu/online-services/online-services-and-databases-customs/eu-customs-tariff-taric_en</x:v>
      </x:c>
    </x:row>
    <x:row r="17">
      <x:c r="A17" s="9" t="str">
        <x:v>Customs</x:v>
      </x:c>
      <x:c r="B17" s="9" t="str">
        <x:v>Trade-defence / other duty rate</x:v>
      </x:c>
      <x:c r="C17" s="22" t="n">
        <x:v>0</x:v>
      </x:c>
      <x:c r="D17" s="9" t="str">
        <x:v>%</x:v>
      </x:c>
      <x:c r="E17" s="9" t="str">
        <x:v>Check antidumping, countervailing and safeguard measures</x:v>
      </x:c>
      <x:c r="F17" s="9" t="str">
        <x:v>https://trade.ec.europa.eu/access-to-markets/en/home</x:v>
      </x:c>
    </x:row>
    <x:row r="18">
      <x:c r="A18" s="9" t="str">
        <x:v>Destination</x:v>
      </x:c>
      <x:c r="B18" s="9" t="str">
        <x:v>Broker + clearance</x:v>
      </x:c>
      <x:c r="C18" s="20" t="n">
        <x:v>280</x:v>
      </x:c>
      <x:c r="D18" s="9" t="str">
        <x:v>EUR/shipment</x:v>
      </x:c>
      <x:c r="E18" s="9" t="str">
        <x:v>Broker estimate</x:v>
      </x:c>
      <x:c r="F18" s="9" t="str"/>
    </x:row>
    <x:row r="19">
      <x:c r="A19" s="9" t="str">
        <x:v>Destination</x:v>
      </x:c>
      <x:c r="B19" s="9" t="str">
        <x:v>Port / terminal / drayage</x:v>
      </x:c>
      <x:c r="C19" s="20" t="n">
        <x:v>850</x:v>
      </x:c>
      <x:c r="D19" s="9" t="str">
        <x:v>EUR/shipment</x:v>
      </x:c>
      <x:c r="E19" s="9" t="str">
        <x:v>Destination logistics estimate</x:v>
      </x:c>
      <x:c r="F19" s="9" t="str"/>
    </x:row>
    <x:row r="20">
      <x:c r="A20" s="9" t="str">
        <x:v>Destination</x:v>
      </x:c>
      <x:c r="B20" s="9" t="str">
        <x:v>Delivery to warehouse</x:v>
      </x:c>
      <x:c r="C20" s="20" t="n">
        <x:v>500</x:v>
      </x:c>
      <x:c r="D20" s="9" t="str">
        <x:v>EUR/shipment</x:v>
      </x:c>
      <x:c r="E20" s="9" t="str">
        <x:v>Domestic transport quote</x:v>
      </x:c>
      <x:c r="F20" s="9" t="str"/>
    </x:row>
    <x:row r="21">
      <x:c r="A21" s="9" t="str">
        <x:v>Destination</x:v>
      </x:c>
      <x:c r="B21" s="9" t="str">
        <x:v>Additional known costs to first VAT destination</x:v>
      </x:c>
      <x:c r="C21" s="20" t="n">
        <x:v>0</x:v>
      </x:c>
      <x:c r="D21" s="9" t="str">
        <x:v>EUR/shipment</x:v>
      </x:c>
      <x:c r="E21" s="9" t="str">
        <x:v>Enter only incremental costs not already included elsewhere</x:v>
      </x:c>
      <x:c r="F21" s="9" t="str">
        <x:v>https://taxation-customs.ec.europa.eu/taxation/vat/vat-directive/taxable-amount_en</x:v>
      </x:c>
    </x:row>
    <x:row r="22">
      <x:c r="A22" s="9" t="str">
        <x:v>VAT</x:v>
      </x:c>
      <x:c r="B22" s="9" t="str">
        <x:v>Import VAT rate</x:v>
      </x:c>
      <x:c r="C22" s="20" t="n">
        <x:v>0.19</x:v>
      </x:c>
      <x:c r="D22" s="9" t="str">
        <x:v>%</x:v>
      </x:c>
      <x:c r="E22" s="9" t="str">
        <x:v>Use destination-country and product treatment</x:v>
      </x:c>
      <x:c r="F22" s="9" t="str">
        <x:v>https://taxation-customs.ec.europa.eu/taxation/vat/eu-vat-rule-topic_en</x:v>
      </x:c>
    </x:row>
    <x:row r="23">
      <x:c r="A23" s="9" t="str">
        <x:v>VAT</x:v>
      </x:c>
      <x:c r="B23" s="9" t="str">
        <x:v>Recoverable import VAT?</x:v>
      </x:c>
      <x:c r="C23" s="22" t="str">
        <x:v>Yes</x:v>
      </x:c>
      <x:c r="D23" s="9" t="str">
        <x:v>Yes/No</x:v>
      </x:c>
      <x:c r="E23" s="9" t="str">
        <x:v>Confirm with tax adviser and local rules</x:v>
      </x:c>
      <x:c r="F23" s="9" t="str"/>
    </x:row>
    <x:row r="24">
      <x:c r="A24" s="9" t="str">
        <x:v>Risk</x:v>
      </x:c>
      <x:c r="B24" s="9" t="str">
        <x:v>Expected defect / warranty reserve</x:v>
      </x:c>
      <x:c r="C24" s="20" t="n">
        <x:v>0.02</x:v>
      </x:c>
      <x:c r="D24" s="9" t="str">
        <x:v>% of pre-VAT landed cost</x:v>
      </x:c>
      <x:c r="E24" s="9" t="str">
        <x:v>Commercial risk assumption</x:v>
      </x:c>
      <x:c r="F24" s="9" t="str"/>
    </x:row>
    <x:row r="25">
      <x:c r="A25" s="9" t="str">
        <x:v>Risk</x:v>
      </x:c>
      <x:c r="B25" s="9" t="str">
        <x:v>Contingency</x:v>
      </x:c>
      <x:c r="C25" s="22" t="n">
        <x:v>0.03</x:v>
      </x:c>
      <x:c r="D25" s="9" t="str">
        <x:v>% of pre-VAT landed cost</x:v>
      </x:c>
      <x:c r="E25" s="9" t="str">
        <x:v>FX, delay and unquoted-charge buffer</x:v>
      </x:c>
      <x:c r="F25" s="9" t="str"/>
    </x:row>
    <x:row r="26">
      <x:c r="A26" s="9" t="str">
        <x:v>Finance</x:v>
      </x:c>
      <x:c r="B26" s="9" t="str">
        <x:v>Financing / cash cost</x:v>
      </x:c>
      <x:c r="C26" s="21" t="n">
        <x:v>350</x:v>
      </x:c>
      <x:c r="D26" s="9" t="str">
        <x:v>EUR/shipment</x:v>
      </x:c>
      <x:c r="E26" s="9" t="str">
        <x:v>Working-capital estimate</x:v>
      </x:c>
      <x:c r="F26" s="9" t="str"/>
    </x:row>
  </x:sheetData>
  <x:mergeCells>
    <x:mergeCell ref="A1:F2"/>
  </x:mergeCells>
  <x:dataValidations count="1">
    <x:dataValidation type="list" sqref="C23">
      <x:formula1>"Yes,No"</x:formula1>
    </x:dataValidation>
  </x:dataValidations>
  <x:pageMargins left="0.7" right="0.7" top="0.75" bottom="0.75" header="0.3" footer="0.3"/>
  <x:legacyDrawing xmlns:r="http://schemas.openxmlformats.org/officeDocument/2006/relationships" r:id="R6104aefa13ff4b17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8" hidden="0" customWidth="1"/>
    <x:col min="2" max="2" width="36" hidden="0" customWidth="1"/>
    <x:col min="3" max="3" width="21" hidden="0" customWidth="1"/>
    <x:col min="4" max="4" width="21" hidden="0" customWidth="1"/>
    <x:col min="5" max="5" width="25" hidden="0" customWidth="1"/>
    <x:col min="6" max="6" width="44" hidden="0" customWidth="1"/>
  </x:cols>
  <x:sheetData>
    <x:row r="1" ht="34" customHeight="1">
      <x:c r="A1" s="3" t="str">
        <x:v>2 - LANDED COST MODEL</x:v>
      </x:c>
      <x:c r="B1" s="3" t="str">
        <x:v>2 - LANDED COST MODEL</x:v>
      </x:c>
      <x:c r="C1" s="3" t="str">
        <x:v>2 - LANDED COST MODEL</x:v>
      </x:c>
      <x:c r="D1" s="3" t="str">
        <x:v>2 - LANDED COST MODEL</x:v>
      </x:c>
      <x:c r="E1" s="3" t="str">
        <x:v>2 - LANDED COST MODEL</x:v>
      </x:c>
      <x:c r="F1" s="3" t="str">
        <x:v>2 - LANDED COST MODEL</x:v>
      </x:c>
    </x:row>
    <x:row r="2" ht="34" customHeight="1">
      <x:c r="A2" s="3" t="str">
        <x:v>2 - LANDED COST MODEL</x:v>
      </x:c>
      <x:c r="B2" s="3" t="str">
        <x:v>2 - LANDED COST MODEL</x:v>
      </x:c>
      <x:c r="C2" s="3" t="str">
        <x:v>2 - LANDED COST MODEL</x:v>
      </x:c>
      <x:c r="D2" s="3" t="str">
        <x:v>2 - LANDED COST MODEL</x:v>
      </x:c>
      <x:c r="E2" s="3" t="str">
        <x:v>2 - LANDED COST MODEL</x:v>
      </x:c>
      <x:c r="F2" s="3" t="str">
        <x:v>2 - LANDED COST MODEL</x:v>
      </x:c>
    </x:row>
    <x:row r="4" ht="30" customHeight="1">
      <x:c r="A4" s="14" t="str">
        <x:v>Stage</x:v>
      </x:c>
      <x:c r="B4" s="14" t="str">
        <x:v>Cost item</x:v>
      </x:c>
      <x:c r="C4" s="14" t="str">
        <x:v>Formula result</x:v>
      </x:c>
      <x:c r="D4" s="14" t="str">
        <x:v>Per sellable unit</x:v>
      </x:c>
      <x:c r="E4" s="14" t="str">
        <x:v>Cash or economic treatment</x:v>
      </x:c>
      <x:c r="F4" s="14" t="str">
        <x:v>Control note</x:v>
      </x:c>
    </x:row>
    <x:row r="5">
      <x:c r="A5" s="9" t="str">
        <x:v>Purchase</x:v>
      </x:c>
      <x:c r="B5" s="9" t="str">
        <x:v>Product cost</x:v>
      </x:c>
      <x:c r="C5" s="31" t="n">
        <x:f>'Shipment Inputs'!$C$5*'Shipment Inputs'!$C$7</x:f>
        <x:v>8500</x:v>
      </x:c>
      <x:c r="D5" s="31" t="n">
        <x:f>IF($C$28=0,0,C5/$C$28)</x:f>
        <x:v>8.762886597938145</x:v>
      </x:c>
      <x:c r="E5" s="9" t="str">
        <x:v>Formula-driven</x:v>
      </x:c>
      <x:c r="F5" s="9" t="str">
        <x:v>Review evidence and avoid duplicated cost lines</x:v>
      </x:c>
    </x:row>
    <x:row r="6">
      <x:c r="A6" s="9" t="str">
        <x:v>Purchase</x:v>
      </x:c>
      <x:c r="B6" s="9" t="str">
        <x:v>Tooling / development</x:v>
      </x:c>
      <x:c r="C6" s="31" t="n">
        <x:f>'Shipment Inputs'!$C$8</x:f>
        <x:v>1200</x:v>
      </x:c>
      <x:c r="D6" s="31" t="n">
        <x:f>IF($C$28=0,0,C6/$C$28)</x:f>
        <x:v>1.2371134020618557</x:v>
      </x:c>
      <x:c r="E6" s="9" t="str">
        <x:v>Formula-driven</x:v>
      </x:c>
      <x:c r="F6" s="9" t="str">
        <x:v>Review evidence and avoid duplicated cost lines</x:v>
      </x:c>
    </x:row>
    <x:row r="7">
      <x:c r="A7" s="9" t="str">
        <x:v>Purchase</x:v>
      </x:c>
      <x:c r="B7" s="9" t="str">
        <x:v>Packaging / labeling</x:v>
      </x:c>
      <x:c r="C7" s="31" t="n">
        <x:f>'Shipment Inputs'!$C$5*'Shipment Inputs'!$C$9</x:f>
        <x:v>450</x:v>
      </x:c>
      <x:c r="D7" s="31" t="n">
        <x:f>IF($C$28=0,0,C7/$C$28)</x:f>
        <x:v>0.4639175257731959</x:v>
      </x:c>
      <x:c r="E7" s="9" t="str">
        <x:v>Formula-driven</x:v>
      </x:c>
      <x:c r="F7" s="9" t="str">
        <x:v>Review evidence and avoid duplicated cost lines</x:v>
      </x:c>
    </x:row>
    <x:row r="8">
      <x:c r="A8" s="9" t="str">
        <x:v>Compliance</x:v>
      </x:c>
      <x:c r="B8" s="9" t="str">
        <x:v>Testing / certification</x:v>
      </x:c>
      <x:c r="C8" s="31" t="n">
        <x:f>'Shipment Inputs'!$C$10</x:f>
        <x:v>1800</x:v>
      </x:c>
      <x:c r="D8" s="31" t="n">
        <x:f>IF($C$28=0,0,C8/$C$28)</x:f>
        <x:v>1.8556701030927836</x:v>
      </x:c>
      <x:c r="E8" s="9" t="str">
        <x:v>Formula-driven</x:v>
      </x:c>
      <x:c r="F8" s="9" t="str">
        <x:v>Review evidence and avoid duplicated cost lines</x:v>
      </x:c>
    </x:row>
    <x:row r="9">
      <x:c r="A9" s="9" t="str">
        <x:v>Quality</x:v>
      </x:c>
      <x:c r="B9" s="9" t="str">
        <x:v>Inspection / audit</x:v>
      </x:c>
      <x:c r="C9" s="31" t="n">
        <x:f>'Shipment Inputs'!$C$11</x:f>
        <x:v>650</x:v>
      </x:c>
      <x:c r="D9" s="31" t="n">
        <x:f>IF($C$28=0,0,C9/$C$28)</x:f>
        <x:v>0.6701030927835051</x:v>
      </x:c>
      <x:c r="E9" s="9" t="str">
        <x:v>Formula-driven</x:v>
      </x:c>
      <x:c r="F9" s="9" t="str">
        <x:v>Review evidence and avoid duplicated cost lines</x:v>
      </x:c>
    </x:row>
    <x:row r="10">
      <x:c r="A10" s="9" t="str">
        <x:v>Origin</x:v>
      </x:c>
      <x:c r="B10" s="9" t="str">
        <x:v>China inland + export</x:v>
      </x:c>
      <x:c r="C10" s="31" t="n">
        <x:f>'Shipment Inputs'!$C$12</x:f>
        <x:v>900</x:v>
      </x:c>
      <x:c r="D10" s="31" t="n">
        <x:f>IF($C$28=0,0,C10/$C$28)</x:f>
        <x:v>0.9278350515463918</x:v>
      </x:c>
      <x:c r="E10" s="9" t="str">
        <x:v>Formula-driven</x:v>
      </x:c>
      <x:c r="F10" s="9" t="str">
        <x:v>Review evidence and avoid duplicated cost lines</x:v>
      </x:c>
    </x:row>
    <x:row r="11">
      <x:c r="A11" s="9" t="str">
        <x:v>Transport</x:v>
      </x:c>
      <x:c r="B11" s="9" t="str">
        <x:v>Freight</x:v>
      </x:c>
      <x:c r="C11" s="31" t="n">
        <x:f>'Shipment Inputs'!$C$13</x:f>
        <x:v>2400</x:v>
      </x:c>
      <x:c r="D11" s="31" t="n">
        <x:f>IF($C$28=0,0,C11/$C$28)</x:f>
        <x:v>2.4742268041237114</x:v>
      </x:c>
      <x:c r="E11" s="9" t="str">
        <x:v>Formula-driven</x:v>
      </x:c>
      <x:c r="F11" s="9" t="str">
        <x:v>Review evidence and avoid duplicated cost lines</x:v>
      </x:c>
    </x:row>
    <x:row r="12">
      <x:c r="A12" s="9" t="str">
        <x:v>Transport</x:v>
      </x:c>
      <x:c r="B12" s="9" t="str">
        <x:v>Insurance</x:v>
      </x:c>
      <x:c r="C12" s="31" t="n">
        <x:f>'Shipment Inputs'!$C$14</x:f>
        <x:v>150</x:v>
      </x:c>
      <x:c r="D12" s="31" t="n">
        <x:f>IF($C$28=0,0,C12/$C$28)</x:f>
        <x:v>0.15463917525773196</x:v>
      </x:c>
      <x:c r="E12" s="9" t="str">
        <x:v>Formula-driven</x:v>
      </x:c>
      <x:c r="F12" s="9" t="str">
        <x:v>Review evidence and avoid duplicated cost lines</x:v>
      </x:c>
    </x:row>
    <x:row r="13">
      <x:c r="A13" s="9" t="str">
        <x:v>Customs</x:v>
      </x:c>
      <x:c r="B13" s="9" t="str">
        <x:v>Customs-value additions</x:v>
      </x:c>
      <x:c r="C13" s="31" t="n">
        <x:f>'Shipment Inputs'!$C$15</x:f>
        <x:v>0</x:v>
      </x:c>
      <x:c r="D13" s="31" t="n">
        <x:f>IF($C$28=0,0,C13/$C$28)</x:f>
        <x:v>0</x:v>
      </x:c>
      <x:c r="E13" s="9" t="str">
        <x:v>Formula-driven</x:v>
      </x:c>
      <x:c r="F13" s="9" t="str">
        <x:v>Review evidence and avoid duplicated cost lines</x:v>
      </x:c>
    </x:row>
    <x:row r="14">
      <x:c r="A14" s="9" t="str">
        <x:v>Customs</x:v>
      </x:c>
      <x:c r="B14" s="9" t="str">
        <x:v>Customs value</x:v>
      </x:c>
      <x:c r="C14" s="31" t="n">
        <x:f>SUM(C5:C13)</x:f>
        <x:v>16050</x:v>
      </x:c>
      <x:c r="D14" s="31" t="n">
        <x:f>IF($C$28=0,0,C14/$C$28)</x:f>
        <x:v>16.54639175257732</x:v>
      </x:c>
      <x:c r="E14" s="9" t="str">
        <x:v>Formula-driven</x:v>
      </x:c>
      <x:c r="F14" s="9" t="str">
        <x:v>Review evidence and avoid duplicated cost lines</x:v>
      </x:c>
    </x:row>
    <x:row r="15">
      <x:c r="A15" s="9" t="str">
        <x:v>Customs</x:v>
      </x:c>
      <x:c r="B15" s="9" t="str">
        <x:v>Normal customs duty</x:v>
      </x:c>
      <x:c r="C15" s="31" t="n">
        <x:f>C14*'Shipment Inputs'!$C$16</x:f>
        <x:v>1043.25</x:v>
      </x:c>
      <x:c r="D15" s="31" t="n">
        <x:f>IF($C$28=0,0,C15/$C$28)</x:f>
        <x:v>1.0755154639175257</x:v>
      </x:c>
      <x:c r="E15" s="9" t="str">
        <x:v>Formula-driven</x:v>
      </x:c>
      <x:c r="F15" s="9" t="str">
        <x:v>Review evidence and avoid duplicated cost lines</x:v>
      </x:c>
    </x:row>
    <x:row r="16">
      <x:c r="A16" s="9" t="str">
        <x:v>Customs</x:v>
      </x:c>
      <x:c r="B16" s="9" t="str">
        <x:v>Trade-defence / other duty</x:v>
      </x:c>
      <x:c r="C16" s="31" t="n">
        <x:f>C14*'Shipment Inputs'!$C$17</x:f>
        <x:v>0</x:v>
      </x:c>
      <x:c r="D16" s="31" t="n">
        <x:f>IF($C$28=0,0,C16/$C$28)</x:f>
        <x:v>0</x:v>
      </x:c>
      <x:c r="E16" s="9" t="str">
        <x:v>Formula-driven</x:v>
      </x:c>
      <x:c r="F16" s="9" t="str">
        <x:v>Review evidence and avoid duplicated cost lines</x:v>
      </x:c>
    </x:row>
    <x:row r="17">
      <x:c r="A17" s="9" t="str">
        <x:v>Destination</x:v>
      </x:c>
      <x:c r="B17" s="9" t="str">
        <x:v>Broker + clearance</x:v>
      </x:c>
      <x:c r="C17" s="31" t="n">
        <x:f>'Shipment Inputs'!$C$18</x:f>
        <x:v>280</x:v>
      </x:c>
      <x:c r="D17" s="31" t="n">
        <x:f>IF($C$28=0,0,C17/$C$28)</x:f>
        <x:v>0.28865979381443296</x:v>
      </x:c>
      <x:c r="E17" s="9" t="str">
        <x:v>Formula-driven</x:v>
      </x:c>
      <x:c r="F17" s="9" t="str">
        <x:v>Review evidence and avoid duplicated cost lines</x:v>
      </x:c>
    </x:row>
    <x:row r="18">
      <x:c r="A18" s="9" t="str">
        <x:v>Destination</x:v>
      </x:c>
      <x:c r="B18" s="9" t="str">
        <x:v>Port / terminal / drayage</x:v>
      </x:c>
      <x:c r="C18" s="31" t="n">
        <x:f>'Shipment Inputs'!$C$19</x:f>
        <x:v>850</x:v>
      </x:c>
      <x:c r="D18" s="31" t="n">
        <x:f>IF($C$28=0,0,C18/$C$28)</x:f>
        <x:v>0.8762886597938144</x:v>
      </x:c>
      <x:c r="E18" s="9" t="str">
        <x:v>Formula-driven</x:v>
      </x:c>
      <x:c r="F18" s="9" t="str">
        <x:v>Review evidence and avoid duplicated cost lines</x:v>
      </x:c>
    </x:row>
    <x:row r="19">
      <x:c r="A19" s="9" t="str">
        <x:v>Destination</x:v>
      </x:c>
      <x:c r="B19" s="9" t="str">
        <x:v>Delivery to warehouse</x:v>
      </x:c>
      <x:c r="C19" s="31" t="n">
        <x:f>'Shipment Inputs'!$C$20</x:f>
        <x:v>500</x:v>
      </x:c>
      <x:c r="D19" s="31" t="n">
        <x:f>IF($C$28=0,0,C19/$C$28)</x:f>
        <x:v>0.5154639175257731</x:v>
      </x:c>
      <x:c r="E19" s="9" t="str">
        <x:v>Formula-driven</x:v>
      </x:c>
      <x:c r="F19" s="9" t="str">
        <x:v>Review evidence and avoid duplicated cost lines</x:v>
      </x:c>
    </x:row>
    <x:row r="20">
      <x:c r="A20" s="9" t="str">
        <x:v>VAT</x:v>
      </x:c>
      <x:c r="B20" s="9" t="str">
        <x:v>Import VAT base</x:v>
      </x:c>
      <x:c r="C20" s="31" t="n">
        <x:f>C14+C15+C16+'Shipment Inputs'!$C$21</x:f>
        <x:v>17093.25</x:v>
      </x:c>
      <x:c r="D20" s="31" t="n">
        <x:f>IF($C$28=0,0,C20/$C$28)</x:f>
        <x:v>17.621907216494844</x:v>
      </x:c>
      <x:c r="E20" s="9" t="str">
        <x:v>Formula-driven</x:v>
      </x:c>
      <x:c r="F20" s="9" t="str">
        <x:v>Review evidence and avoid duplicated cost lines</x:v>
      </x:c>
    </x:row>
    <x:row r="21">
      <x:c r="A21" s="9" t="str">
        <x:v>VAT</x:v>
      </x:c>
      <x:c r="B21" s="9" t="str">
        <x:v>Import VAT cash requirement</x:v>
      </x:c>
      <x:c r="C21" s="31" t="n">
        <x:f>C20*'Shipment Inputs'!$C$22</x:f>
        <x:v>3247.7175</x:v>
      </x:c>
      <x:c r="D21" s="31" t="n">
        <x:f>IF($C$28=0,0,C21/$C$28)</x:f>
        <x:v>3.3481623711340207</x:v>
      </x:c>
      <x:c r="E21" s="9" t="str">
        <x:v>Formula-driven</x:v>
      </x:c>
      <x:c r="F21" s="9" t="str">
        <x:v>Review evidence and avoid duplicated cost lines</x:v>
      </x:c>
    </x:row>
    <x:row r="22">
      <x:c r="A22" s="9" t="str">
        <x:v>Risk</x:v>
      </x:c>
      <x:c r="B22" s="9" t="str">
        <x:v>Defect / warranty reserve</x:v>
      </x:c>
      <x:c r="C22" s="31" t="n">
        <x:f>SUM(C14:C19)*'Shipment Inputs'!$C$24</x:f>
        <x:v>374.46500000000003</x:v>
      </x:c>
      <x:c r="D22" s="31" t="n">
        <x:f>IF($C$28=0,0,C22/$C$28)</x:f>
        <x:v>0.3860463917525774</x:v>
      </x:c>
      <x:c r="E22" s="9" t="str">
        <x:v>Formula-driven</x:v>
      </x:c>
      <x:c r="F22" s="9" t="str">
        <x:v>Review evidence and avoid duplicated cost lines</x:v>
      </x:c>
    </x:row>
    <x:row r="23">
      <x:c r="A23" s="9" t="str">
        <x:v>Risk</x:v>
      </x:c>
      <x:c r="B23" s="9" t="str">
        <x:v>Contingency</x:v>
      </x:c>
      <x:c r="C23" s="31" t="n">
        <x:f>SUM(C14:C19)*'Shipment Inputs'!$C$25</x:f>
        <x:v>561.6975</x:v>
      </x:c>
      <x:c r="D23" s="31" t="n">
        <x:f>IF($C$28=0,0,C23/$C$28)</x:f>
        <x:v>0.579069587628866</x:v>
      </x:c>
      <x:c r="E23" s="9" t="str">
        <x:v>Formula-driven</x:v>
      </x:c>
      <x:c r="F23" s="9" t="str">
        <x:v>Review evidence and avoid duplicated cost lines</x:v>
      </x:c>
    </x:row>
    <x:row r="24">
      <x:c r="A24" s="9" t="str">
        <x:v>Finance</x:v>
      </x:c>
      <x:c r="B24" s="9" t="str">
        <x:v>Financing / cash cost</x:v>
      </x:c>
      <x:c r="C24" s="31" t="n">
        <x:f>'Shipment Inputs'!$C$26</x:f>
        <x:v>350</x:v>
      </x:c>
      <x:c r="D24" s="31" t="n">
        <x:f>IF($C$28=0,0,C24/$C$28)</x:f>
        <x:v>0.36082474226804123</x:v>
      </x:c>
      <x:c r="E24" s="9" t="str">
        <x:v>Formula-driven</x:v>
      </x:c>
      <x:c r="F24" s="9" t="str">
        <x:v>Review evidence and avoid duplicated cost lines</x:v>
      </x:c>
    </x:row>
    <x:row r="25">
      <x:c r="A25" s="8" t="str">
        <x:v>TOTAL</x:v>
      </x:c>
      <x:c r="B25" s="8" t="str">
        <x:v>Pre-VAT landed cash cost</x:v>
      </x:c>
      <x:c r="C25" s="27" t="n">
        <x:f>SUM(C14:C19)+C22+C23+C24</x:f>
        <x:v>20009.4125</x:v>
      </x:c>
      <x:c r="D25" s="27" t="n">
        <x:f>IF($C$28=0,0,C25/$C$28)</x:f>
        <x:v>20.62826030927835</x:v>
      </x:c>
      <x:c r="E25" s="8" t="str">
        <x:v>Formula-driven</x:v>
      </x:c>
      <x:c r="F25" s="8" t="str">
        <x:v>Review evidence and avoid duplicated cost lines</x:v>
      </x:c>
    </x:row>
    <x:row r="26">
      <x:c r="A26" s="8" t="str">
        <x:v>TOTAL</x:v>
      </x:c>
      <x:c r="B26" s="8" t="str">
        <x:v>Total cash required incl. import VAT</x:v>
      </x:c>
      <x:c r="C26" s="27" t="n">
        <x:f>C25+C21</x:f>
        <x:v>23257.129999999997</x:v>
      </x:c>
      <x:c r="D26" s="27" t="n">
        <x:f>IF($C$28=0,0,C26/$C$28)</x:f>
        <x:v>23.97642268041237</x:v>
      </x:c>
      <x:c r="E26" s="8" t="str">
        <x:v>Formula-driven</x:v>
      </x:c>
      <x:c r="F26" s="8" t="str">
        <x:v>Review evidence and avoid duplicated cost lines</x:v>
      </x:c>
    </x:row>
    <x:row r="27">
      <x:c r="A27" s="8" t="str">
        <x:v>TOTAL</x:v>
      </x:c>
      <x:c r="B27" s="8" t="str">
        <x:v>Economic landed cost</x:v>
      </x:c>
      <x:c r="C27" s="27" t="n">
        <x:f>C25+IF('Shipment Inputs'!$C$23="Yes",0,C21)</x:f>
        <x:v>20009.4125</x:v>
      </x:c>
      <x:c r="D27" s="27" t="n">
        <x:f>IF($C$28=0,0,C27/$C$28)</x:f>
        <x:v>20.62826030927835</x:v>
      </x:c>
      <x:c r="E27" s="8" t="str">
        <x:v>Formula-driven</x:v>
      </x:c>
      <x:c r="F27" s="8" t="str">
        <x:v>Review evidence and avoid duplicated cost lines</x:v>
      </x:c>
    </x:row>
    <x:row r="28">
      <x:c r="A28" s="9" t="str">
        <x:v>TOTAL</x:v>
      </x:c>
      <x:c r="B28" s="9" t="str">
        <x:v>Sellable units</x:v>
      </x:c>
      <x:c r="C28" s="32" t="n">
        <x:f>'Shipment Inputs'!$C$5*'Shipment Inputs'!$C$6</x:f>
        <x:v>970</x:v>
      </x:c>
      <x:c r="D28" s="9"/>
      <x:c r="E28" s="9" t="str">
        <x:v>Formula-driven</x:v>
      </x:c>
      <x:c r="F28" s="9" t="str">
        <x:v>Review evidence and avoid duplicated cost lines</x:v>
      </x:c>
    </x:row>
    <x:row r="29">
      <x:c r="A29" s="13" t="str">
        <x:v>KPI</x:v>
      </x:c>
      <x:c r="B29" s="13" t="str">
        <x:v>Economic landed cost / sellable unit</x:v>
      </x:c>
      <x:c r="C29" s="30" t="n">
        <x:f>IF(C28=0,0,C27/C28)</x:f>
        <x:v>20.62826030927835</x:v>
      </x:c>
      <x:c r="D29" s="30" t="n">
        <x:f>C29</x:f>
        <x:v>20.62826030927835</x:v>
      </x:c>
      <x:c r="E29" s="13" t="str">
        <x:v>Formula-driven</x:v>
      </x:c>
      <x:c r="F29" s="13" t="str">
        <x:v>Review evidence and avoid duplicated cost lines</x:v>
      </x:c>
    </x:row>
    <x:row r="30">
      <x:c r="A30" s="13" t="str">
        <x:v>KPI</x:v>
      </x:c>
      <x:c r="B30" s="13" t="str">
        <x:v>Cash required / sellable unit</x:v>
      </x:c>
      <x:c r="C30" s="30" t="n">
        <x:f>IF(C28=0,0,C26/C28)</x:f>
        <x:v>23.97642268041237</x:v>
      </x:c>
      <x:c r="D30" s="30" t="n">
        <x:f>C30</x:f>
        <x:v>23.97642268041237</x:v>
      </x:c>
      <x:c r="E30" s="13" t="str">
        <x:v>Formula-driven</x:v>
      </x:c>
      <x:c r="F30" s="13" t="str">
        <x:v>Review evidence and avoid duplicated cost lines</x:v>
      </x:c>
    </x:row>
  </x:sheetData>
  <x:mergeCells>
    <x:mergeCell ref="A1:F2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0" hidden="0" customWidth="1"/>
    <x:col min="2" max="2" width="20" hidden="0" customWidth="1"/>
    <x:col min="3" max="3" width="20" hidden="0" customWidth="1"/>
    <x:col min="4" max="4" width="20" hidden="0" customWidth="1"/>
    <x:col min="5" max="5" width="20" hidden="0" customWidth="1"/>
    <x:col min="6" max="6" width="20" hidden="0" customWidth="1"/>
    <x:col min="7" max="7" width="20" hidden="0" customWidth="1"/>
    <x:col min="8" max="8" width="42" hidden="0" customWidth="1"/>
    <x:col min="10" max="10" width="16" hidden="0" customWidth="1"/>
    <x:col min="11" max="11" width="16" hidden="0" customWidth="1"/>
    <x:col min="12" max="12" width="16" hidden="0" customWidth="1"/>
    <x:col min="13" max="13" width="16" hidden="0" customWidth="1"/>
    <x:col min="14" max="14" width="16" hidden="0" customWidth="1"/>
    <x:col min="15" max="15" width="16" hidden="0" customWidth="1"/>
    <x:col min="16" max="16" width="16" hidden="0" customWidth="1"/>
    <x:col min="17" max="17" width="16" hidden="0" customWidth="1"/>
    <x:col min="18" max="18" width="16" hidden="0" customWidth="1"/>
  </x:cols>
  <x:sheetData>
    <x:row r="1" ht="34" customHeight="1">
      <x:c r="A1" s="3" t="str">
        <x:v>3 - SCENARIO COMPARISON</x:v>
      </x:c>
      <x:c r="B1" s="3" t="str">
        <x:v>3 - SCENARIO COMPARISON</x:v>
      </x:c>
      <x:c r="C1" s="3" t="str">
        <x:v>3 - SCENARIO COMPARISON</x:v>
      </x:c>
      <x:c r="D1" s="3" t="str">
        <x:v>3 - SCENARIO COMPARISON</x:v>
      </x:c>
      <x:c r="E1" s="3" t="str">
        <x:v>3 - SCENARIO COMPARISON</x:v>
      </x:c>
      <x:c r="F1" s="3" t="str">
        <x:v>3 - SCENARIO COMPARISON</x:v>
      </x:c>
      <x:c r="G1" s="3" t="str">
        <x:v>3 - SCENARIO COMPARISON</x:v>
      </x:c>
      <x:c r="H1" s="3" t="str">
        <x:v>3 - SCENARIO COMPARISON</x:v>
      </x:c>
    </x:row>
    <x:row r="2" ht="34" customHeight="1">
      <x:c r="A2" s="3" t="str">
        <x:v>3 - SCENARIO COMPARISON</x:v>
      </x:c>
      <x:c r="B2" s="3" t="str">
        <x:v>3 - SCENARIO COMPARISON</x:v>
      </x:c>
      <x:c r="C2" s="3" t="str">
        <x:v>3 - SCENARIO COMPARISON</x:v>
      </x:c>
      <x:c r="D2" s="3" t="str">
        <x:v>3 - SCENARIO COMPARISON</x:v>
      </x:c>
      <x:c r="E2" s="3" t="str">
        <x:v>3 - SCENARIO COMPARISON</x:v>
      </x:c>
      <x:c r="F2" s="3" t="str">
        <x:v>3 - SCENARIO COMPARISON</x:v>
      </x:c>
      <x:c r="G2" s="3" t="str">
        <x:v>3 - SCENARIO COMPARISON</x:v>
      </x:c>
      <x:c r="H2" s="3" t="str">
        <x:v>3 - SCENARIO COMPARISON</x:v>
      </x:c>
    </x:row>
    <x:row r="3">
      <x:c r="J3" s="7" t="str">
        <x:v>VISIBLE AUDIT CALCULATIONS</x:v>
      </x:c>
      <x:c r="K3" s="7" t="str">
        <x:v>VISIBLE AUDIT CALCULATIONS</x:v>
      </x:c>
      <x:c r="L3" s="7" t="str">
        <x:v>VISIBLE AUDIT CALCULATIONS</x:v>
      </x:c>
      <x:c r="M3" s="7" t="str">
        <x:v>VISIBLE AUDIT CALCULATIONS</x:v>
      </x:c>
      <x:c r="N3" s="7" t="str">
        <x:v>VISIBLE AUDIT CALCULATIONS</x:v>
      </x:c>
      <x:c r="O3" s="7" t="str">
        <x:v>VISIBLE AUDIT CALCULATIONS</x:v>
      </x:c>
      <x:c r="P3" s="7" t="str">
        <x:v>VISIBLE AUDIT CALCULATIONS</x:v>
      </x:c>
      <x:c r="Q3" s="7" t="str">
        <x:v>VISIBLE AUDIT CALCULATIONS</x:v>
      </x:c>
      <x:c r="R3" s="7" t="str">
        <x:v>VISIBLE AUDIT CALCULATIONS</x:v>
      </x:c>
    </x:row>
    <x:row r="4" ht="30" customHeight="1">
      <x:c r="A4" s="14" t="str">
        <x:v>Scenario</x:v>
      </x:c>
      <x:c r="B4" s="14" t="str">
        <x:v>Supplier unit price</x:v>
      </x:c>
      <x:c r="C4" s="14" t="str">
        <x:v>Freight</x:v>
      </x:c>
      <x:c r="D4" s="14" t="str">
        <x:v>Duty rate</x:v>
      </x:c>
      <x:c r="E4" s="14" t="str">
        <x:v>Trade-defence rate</x:v>
      </x:c>
      <x:c r="F4" s="14" t="str">
        <x:v>Contingency</x:v>
      </x:c>
      <x:c r="G4" s="14" t="str">
        <x:v>Economic cost / unit</x:v>
      </x:c>
      <x:c r="H4" s="14" t="str">
        <x:v>Buyer note</x:v>
      </x:c>
      <x:c r="J4" s="14" t="str">
        <x:v>Product</x:v>
      </x:c>
      <x:c r="K4" s="14" t="str">
        <x:v>Customs base</x:v>
      </x:c>
      <x:c r="L4" s="14" t="str">
        <x:v>Normal duty</x:v>
      </x:c>
      <x:c r="M4" s="14" t="str">
        <x:v>Other duty</x:v>
      </x:c>
      <x:c r="N4" s="14" t="str">
        <x:v>Destination subtotal</x:v>
      </x:c>
      <x:c r="O4" s="14" t="str">
        <x:v>Defect reserve</x:v>
      </x:c>
      <x:c r="P4" s="14" t="str">
        <x:v>Contingency</x:v>
      </x:c>
      <x:c r="Q4" s="14" t="str">
        <x:v>Finance</x:v>
      </x:c>
      <x:c r="R4" s="14" t="str">
        <x:v>Economic total</x:v>
      </x:c>
      <x:c r="T4" t="str">
        <x:v>Scenario</x:v>
      </x:c>
      <x:c r="U4" t="str">
        <x:v>Economic cost / unit</x:v>
      </x:c>
    </x:row>
    <x:row r="5">
      <x:c r="A5" s="35" t="str">
        <x:v>Base</x:v>
      </x:c>
      <x:c r="B5" s="36" t="n">
        <x:v>8.5</x:v>
      </x:c>
      <x:c r="C5" s="36" t="n">
        <x:v>2400</x:v>
      </x:c>
      <x:c r="D5" s="37" t="n">
        <x:v>0.065</x:v>
      </x:c>
      <x:c r="E5" s="37" t="n">
        <x:v>0</x:v>
      </x:c>
      <x:c r="F5" s="37" t="n">
        <x:v>0.03</x:v>
      </x:c>
      <x:c r="G5" s="31" t="n">
        <x:f>R5/('Shipment Inputs'!$C$5*'Shipment Inputs'!$C$6)</x:f>
        <x:v>20.62826030927835</x:v>
      </x:c>
      <x:c r="H5" s="9" t="str">
        <x:v>Current planning case</x:v>
      </x:c>
      <x:c r="J5" s="23" t="n">
        <x:f>'Shipment Inputs'!$C$5*B5</x:f>
        <x:v>8500</x:v>
      </x:c>
      <x:c r="K5" s="23" t="n">
        <x:f>J5+'Shipment Inputs'!$C$8+('Shipment Inputs'!$C$5*'Shipment Inputs'!$C$9)+'Shipment Inputs'!$C$10+'Shipment Inputs'!$C$11+'Shipment Inputs'!$C$12+C5+'Shipment Inputs'!$C$14+'Shipment Inputs'!$C$15</x:f>
        <x:v>16050</x:v>
      </x:c>
      <x:c r="L5" s="23" t="n">
        <x:f>K5*D5</x:f>
        <x:v>1043.25</x:v>
      </x:c>
      <x:c r="M5" s="23" t="n">
        <x:f>K5*E5</x:f>
        <x:v>0</x:v>
      </x:c>
      <x:c r="N5" s="23" t="n">
        <x:f>K5+L5+M5+'Shipment Inputs'!$C$18+'Shipment Inputs'!$C$19+'Shipment Inputs'!$C$20</x:f>
        <x:v>18723.25</x:v>
      </x:c>
      <x:c r="O5" s="23" t="n">
        <x:f>N5*'Shipment Inputs'!$C$24</x:f>
        <x:v>374.46500000000003</x:v>
      </x:c>
      <x:c r="P5" s="23" t="n">
        <x:f>N5*F5</x:f>
        <x:v>561.6975</x:v>
      </x:c>
      <x:c r="Q5" s="23" t="n">
        <x:f>'Shipment Inputs'!$C$26</x:f>
        <x:v>350</x:v>
      </x:c>
      <x:c r="R5" s="23" t="n">
        <x:f>N5+O5+P5+Q5</x:f>
        <x:v>20009.4125</x:v>
      </x:c>
      <x:c r="T5" t="str">
        <x:v>Base</x:v>
      </x:c>
      <x:c r="U5" t="n">
        <x:f>G5</x:f>
        <x:v>20.62826030927835</x:v>
      </x:c>
    </x:row>
    <x:row r="6">
      <x:c r="A6" s="35" t="str">
        <x:v>Lower freight</x:v>
      </x:c>
      <x:c r="B6" s="36" t="n">
        <x:v>8.5</x:v>
      </x:c>
      <x:c r="C6" s="36" t="n">
        <x:v>1800</x:v>
      </x:c>
      <x:c r="D6" s="37" t="n">
        <x:v>0.065</x:v>
      </x:c>
      <x:c r="E6" s="37" t="n">
        <x:v>0</x:v>
      </x:c>
      <x:c r="F6" s="37" t="n">
        <x:v>0.03</x:v>
      </x:c>
      <x:c r="G6" s="31" t="n">
        <x:f>R6/('Shipment Inputs'!$C$5*'Shipment Inputs'!$C$6)</x:f>
        <x:v>19.93655927835052</x:v>
      </x:c>
      <x:c r="H6" s="9" t="str">
        <x:v>Test freight sensitivity</x:v>
      </x:c>
      <x:c r="J6" s="23" t="n">
        <x:f>'Shipment Inputs'!$C$5*B6</x:f>
        <x:v>8500</x:v>
      </x:c>
      <x:c r="K6" s="23" t="n">
        <x:f>J6+'Shipment Inputs'!$C$8+('Shipment Inputs'!$C$5*'Shipment Inputs'!$C$9)+'Shipment Inputs'!$C$10+'Shipment Inputs'!$C$11+'Shipment Inputs'!$C$12+C6+'Shipment Inputs'!$C$14+'Shipment Inputs'!$C$15</x:f>
        <x:v>15450</x:v>
      </x:c>
      <x:c r="L6" s="23" t="n">
        <x:f>K6*D6</x:f>
        <x:v>1004.25</x:v>
      </x:c>
      <x:c r="M6" s="23" t="n">
        <x:f>K6*E6</x:f>
        <x:v>0</x:v>
      </x:c>
      <x:c r="N6" s="23" t="n">
        <x:f>K6+L6+M6+'Shipment Inputs'!$C$18+'Shipment Inputs'!$C$19+'Shipment Inputs'!$C$20</x:f>
        <x:v>18084.25</x:v>
      </x:c>
      <x:c r="O6" s="23" t="n">
        <x:f>N6*'Shipment Inputs'!$C$24</x:f>
        <x:v>361.685</x:v>
      </x:c>
      <x:c r="P6" s="23" t="n">
        <x:f>N6*F6</x:f>
        <x:v>542.5275</x:v>
      </x:c>
      <x:c r="Q6" s="23" t="n">
        <x:f>'Shipment Inputs'!$C$26</x:f>
        <x:v>350</x:v>
      </x:c>
      <x:c r="R6" s="23" t="n">
        <x:f>N6+O6+P6+Q6</x:f>
        <x:v>19338.4625</x:v>
      </x:c>
      <x:c r="T6" t="str">
        <x:v>Lower freight</x:v>
      </x:c>
      <x:c r="U6" t="n">
        <x:f>G6</x:f>
        <x:v>19.93655927835052</x:v>
      </x:c>
    </x:row>
    <x:row r="7">
      <x:c r="A7" s="35" t="str">
        <x:v>Alternative supplier</x:v>
      </x:c>
      <x:c r="B7" s="36" t="n">
        <x:v>7.8</x:v>
      </x:c>
      <x:c r="C7" s="36" t="n">
        <x:v>2600</x:v>
      </x:c>
      <x:c r="D7" s="37" t="n">
        <x:v>0.065</x:v>
      </x:c>
      <x:c r="E7" s="37" t="n">
        <x:v>0</x:v>
      </x:c>
      <x:c r="F7" s="37" t="n">
        <x:v>0.04</x:v>
      </x:c>
      <x:c r="G7" s="31" t="n">
        <x:f>R7/('Shipment Inputs'!$C$5*'Shipment Inputs'!$C$6)</x:f>
        <x:v>20.239376288659795</x:v>
      </x:c>
      <x:c r="H7" s="9" t="str">
        <x:v>Lower unit price is not automatically lower landed cost</x:v>
      </x:c>
      <x:c r="J7" s="23" t="n">
        <x:f>'Shipment Inputs'!$C$5*B7</x:f>
        <x:v>7800</x:v>
      </x:c>
      <x:c r="K7" s="23" t="n">
        <x:f>J7+'Shipment Inputs'!$C$8+('Shipment Inputs'!$C$5*'Shipment Inputs'!$C$9)+'Shipment Inputs'!$C$10+'Shipment Inputs'!$C$11+'Shipment Inputs'!$C$12+C7+'Shipment Inputs'!$C$14+'Shipment Inputs'!$C$15</x:f>
        <x:v>15550</x:v>
      </x:c>
      <x:c r="L7" s="23" t="n">
        <x:f>K7*D7</x:f>
        <x:v>1010.75</x:v>
      </x:c>
      <x:c r="M7" s="23" t="n">
        <x:f>K7*E7</x:f>
        <x:v>0</x:v>
      </x:c>
      <x:c r="N7" s="23" t="n">
        <x:f>K7+L7+M7+'Shipment Inputs'!$C$18+'Shipment Inputs'!$C$19+'Shipment Inputs'!$C$20</x:f>
        <x:v>18190.75</x:v>
      </x:c>
      <x:c r="O7" s="23" t="n">
        <x:f>N7*'Shipment Inputs'!$C$24</x:f>
        <x:v>363.815</x:v>
      </x:c>
      <x:c r="P7" s="23" t="n">
        <x:f>N7*F7</x:f>
        <x:v>727.63</x:v>
      </x:c>
      <x:c r="Q7" s="23" t="n">
        <x:f>'Shipment Inputs'!$C$26</x:f>
        <x:v>350</x:v>
      </x:c>
      <x:c r="R7" s="23" t="n">
        <x:f>N7+O7+P7+Q7</x:f>
        <x:v>19632.195</x:v>
      </x:c>
      <x:c r="T7" t="str">
        <x:v>Alternative supplier</x:v>
      </x:c>
      <x:c r="U7" t="n">
        <x:f>G7</x:f>
        <x:v>20.239376288659795</x:v>
      </x:c>
    </x:row>
    <x:row r="8">
      <x:c r="A8" s="35" t="str">
        <x:v>Tariff-risk case</x:v>
      </x:c>
      <x:c r="B8" s="36" t="n">
        <x:v>8.5</x:v>
      </x:c>
      <x:c r="C8" s="36" t="n">
        <x:v>2400</x:v>
      </x:c>
      <x:c r="D8" s="37" t="n">
        <x:v>0.065</x:v>
      </x:c>
      <x:c r="E8" s="37" t="n">
        <x:v>0.15</x:v>
      </x:c>
      <x:c r="F8" s="37" t="n">
        <x:v>0.05</x:v>
      </x:c>
      <x:c r="G8" s="31" t="n">
        <x:f>R8/('Shipment Inputs'!$C$5*'Shipment Inputs'!$C$6)</x:f>
        <x:v>23.670002577319586</x:v>
      </x:c>
      <x:c r="H8" s="9" t="str">
        <x:v>Illustrative risk scenario only; verify live measures</x:v>
      </x:c>
      <x:c r="J8" s="23" t="n">
        <x:f>'Shipment Inputs'!$C$5*B8</x:f>
        <x:v>8500</x:v>
      </x:c>
      <x:c r="K8" s="23" t="n">
        <x:f>J8+'Shipment Inputs'!$C$8+('Shipment Inputs'!$C$5*'Shipment Inputs'!$C$9)+'Shipment Inputs'!$C$10+'Shipment Inputs'!$C$11+'Shipment Inputs'!$C$12+C8+'Shipment Inputs'!$C$14+'Shipment Inputs'!$C$15</x:f>
        <x:v>16050</x:v>
      </x:c>
      <x:c r="L8" s="23" t="n">
        <x:f>K8*D8</x:f>
        <x:v>1043.25</x:v>
      </x:c>
      <x:c r="M8" s="23" t="n">
        <x:f>K8*E8</x:f>
        <x:v>2407.5</x:v>
      </x:c>
      <x:c r="N8" s="23" t="n">
        <x:f>K8+L8+M8+'Shipment Inputs'!$C$18+'Shipment Inputs'!$C$19+'Shipment Inputs'!$C$20</x:f>
        <x:v>21130.75</x:v>
      </x:c>
      <x:c r="O8" s="23" t="n">
        <x:f>N8*'Shipment Inputs'!$C$24</x:f>
        <x:v>422.615</x:v>
      </x:c>
      <x:c r="P8" s="23" t="n">
        <x:f>N8*F8</x:f>
        <x:v>1056.5375000000001</x:v>
      </x:c>
      <x:c r="Q8" s="23" t="n">
        <x:f>'Shipment Inputs'!$C$26</x:f>
        <x:v>350</x:v>
      </x:c>
      <x:c r="R8" s="23" t="n">
        <x:f>N8+O8+P8+Q8</x:f>
        <x:v>22959.9025</x:v>
      </x:c>
      <x:c r="T8" t="str">
        <x:v>Tariff-risk case</x:v>
      </x:c>
      <x:c r="U8" t="n">
        <x:f>G8</x:f>
        <x:v>23.670002577319586</x:v>
      </x:c>
    </x:row>
  </x:sheetData>
  <x:mergeCells>
    <x:mergeCell ref="A1:H2"/>
    <x:mergeCell ref="J3:R3"/>
  </x:mergeCells>
  <x:pageMargins left="0.7" right="0.7" top="0.75" bottom="0.75" header="0.3" footer="0.3"/>
  <x:drawing xmlns:r="http://schemas.openxmlformats.org/officeDocument/2006/relationships" r:id="Rda58763fce584678"/>
</x:worksheet>
</file>

<file path=xl/worksheets/sheet5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8" hidden="0" customWidth="1"/>
    <x:col min="2" max="2" width="68" hidden="0" customWidth="1"/>
    <x:col min="3" max="3" width="48" hidden="0" customWidth="1"/>
    <x:col min="4" max="4" width="30" hidden="0" customWidth="1"/>
  </x:cols>
  <x:sheetData>
    <x:row r="1" ht="34" customHeight="1">
      <x:c r="A1" s="3" t="str">
        <x:v>4 - OFFICIAL SOURCES AND UPDATE CONTROLS</x:v>
      </x:c>
      <x:c r="B1" s="3" t="str">
        <x:v>4 - OFFICIAL SOURCES AND UPDATE CONTROLS</x:v>
      </x:c>
      <x:c r="C1" s="3" t="str">
        <x:v>4 - OFFICIAL SOURCES AND UPDATE CONTROLS</x:v>
      </x:c>
      <x:c r="D1" s="3" t="str">
        <x:v>4 - OFFICIAL SOURCES AND UPDATE CONTROLS</x:v>
      </x:c>
    </x:row>
    <x:row r="2" ht="34" customHeight="1">
      <x:c r="A2" s="3" t="str">
        <x:v>4 - OFFICIAL SOURCES AND UPDATE CONTROLS</x:v>
      </x:c>
      <x:c r="B2" s="3" t="str">
        <x:v>4 - OFFICIAL SOURCES AND UPDATE CONTROLS</x:v>
      </x:c>
      <x:c r="C2" s="3" t="str">
        <x:v>4 - OFFICIAL SOURCES AND UPDATE CONTROLS</x:v>
      </x:c>
      <x:c r="D2" s="3" t="str">
        <x:v>4 - OFFICIAL SOURCES AND UPDATE CONTROLS</x:v>
      </x:c>
    </x:row>
    <x:row r="4" ht="30" customHeight="1">
      <x:c r="A4" s="14" t="str">
        <x:v>Control</x:v>
      </x:c>
      <x:c r="B4" s="14" t="str">
        <x:v>Official source</x:v>
      </x:c>
      <x:c r="C4" s="14" t="str">
        <x:v>What to verify</x:v>
      </x:c>
      <x:c r="D4" s="14" t="str">
        <x:v>Review timing</x:v>
      </x:c>
    </x:row>
    <x:row r="5">
      <x:c r="A5" s="9" t="str">
        <x:v>Classification and measures</x:v>
      </x:c>
      <x:c r="B5" s="9" t="str">
        <x:v>https://taxation-customs.ec.europa.eu/online-services/online-services-and-databases-customs/eu-customs-tariff-taric_en</x:v>
      </x:c>
      <x:c r="C5" s="9" t="str">
        <x:v>Commodity code, third-country duty, trade-defence measures and restrictions</x:v>
      </x:c>
      <x:c r="D5" s="9" t="str">
        <x:v>Before quote comparison and before shipment</x:v>
      </x:c>
    </x:row>
    <x:row r="6">
      <x:c r="A6" s="9" t="str">
        <x:v>Market access</x:v>
      </x:c>
      <x:c r="B6" s="9" t="str">
        <x:v>https://trade.ec.europa.eu/access-to-markets/en/home</x:v>
      </x:c>
      <x:c r="C6" s="9" t="str">
        <x:v>Tariffs, taxes, origin, formalities and product requirements</x:v>
      </x:c>
      <x:c r="D6" s="9" t="str">
        <x:v>Before purchase order</x:v>
      </x:c>
    </x:row>
    <x:row r="7">
      <x:c r="A7" s="9" t="str">
        <x:v>Customs valuation</x:v>
      </x:c>
      <x:c r="B7" s="9" t="str">
        <x:v>https://taxation-customs.ec.europa.eu/customs/calculation-customs-duties/customs-valuation_en</x:v>
      </x:c>
      <x:c r="C7" s="9" t="str">
        <x:v>Transaction value and required additions or deductions</x:v>
      </x:c>
      <x:c r="D7" s="9" t="str">
        <x:v>Each material transaction</x:v>
      </x:c>
    </x:row>
    <x:row r="8">
      <x:c r="A8" s="9" t="str">
        <x:v>Import VAT base</x:v>
      </x:c>
      <x:c r="B8" s="9" t="str">
        <x:v>https://taxation-customs.ec.europa.eu/taxation/vat/vat-directive/taxable-amount_en</x:v>
      </x:c>
      <x:c r="C8" s="9" t="str">
        <x:v>Customs value, duties, charges and incidental expenses to destination</x:v>
      </x:c>
      <x:c r="D8" s="9" t="str">
        <x:v>Each shipment</x:v>
      </x:c>
    </x:row>
    <x:row r="9">
      <x:c r="A9" s="9" t="str">
        <x:v>VAT country treatment</x:v>
      </x:c>
      <x:c r="B9" s="9" t="str">
        <x:v>https://taxation-customs.ec.europa.eu/taxation/vat/eu-vat-rule-topic_en</x:v>
      </x:c>
      <x:c r="C9" s="9" t="str">
        <x:v>Destination rate, recovery and accounting arrangements</x:v>
      </x:c>
      <x:c r="D9" s="9" t="str">
        <x:v>Before import</x:v>
      </x:c>
    </x:row>
    <x:row r="10">
      <x:c r="A10" s="9" t="str">
        <x:v>Content review</x:v>
      </x:c>
      <x:c r="B10" s="9" t="str">
        <x:v>Internal owner + customs/tax adviser</x:v>
      </x:c>
      <x:c r="C10" s="9" t="str">
        <x:v>No duplicated freight; dated quotes; documented assumptions</x:v>
      </x:c>
      <x:c r="D10" s="9" t="str">
        <x:v>Quarterly and before material publication update</x:v>
      </x:c>
    </x:row>
  </x:sheetData>
  <x:mergeCells>
    <x:mergeCell ref="A1:D2"/>
  </x:mergeCells>
  <x:pageMargins left="0.7" right="0.7" top="0.75" bottom="0.75" header="0.3" footer="0.3"/>
</x:worksheet>
</file>